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409"/>
  <workbookPr autoCompressPictures="0"/>
  <mc:AlternateContent xmlns:mc="http://schemas.openxmlformats.org/markup-compatibility/2006">
    <mc:Choice Requires="x15">
      <x15ac:absPath xmlns:x15ac="http://schemas.microsoft.com/office/spreadsheetml/2010/11/ac" url="/Volumes/MyFolder$/erier303/Server documents/Administration/Event/2024/Event call 2024/"/>
    </mc:Choice>
  </mc:AlternateContent>
  <xr:revisionPtr revIDLastSave="0" documentId="13_ncr:1_{4614729A-29AB-984D-A2AB-2D78F2E5994E}" xr6:coauthVersionLast="47" xr6:coauthVersionMax="47" xr10:uidLastSave="{00000000-0000-0000-0000-000000000000}"/>
  <bookViews>
    <workbookView xWindow="0" yWindow="500" windowWidth="29080" windowHeight="24000" tabRatio="500" activeTab="5" xr2:uid="{00000000-000D-0000-FFFF-FFFF00000000}"/>
  </bookViews>
  <sheets>
    <sheet name="Instructions" sheetId="2" r:id="rId1"/>
    <sheet name="Draft budget - fill out" sheetId="5" r:id="rId2"/>
    <sheet name="Budget exampe large" sheetId="1" r:id="rId3"/>
    <sheet name="Budget example medium" sheetId="3" r:id="rId4"/>
    <sheet name="Budget example small" sheetId="4" r:id="rId5"/>
    <sheet name="Blad1" sheetId="6" r:id="rId6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0" i="4" l="1"/>
  <c r="C18" i="4"/>
  <c r="C20" i="3"/>
  <c r="C20" i="1"/>
  <c r="C15" i="4" l="1"/>
  <c r="C14" i="4"/>
  <c r="C11" i="4"/>
  <c r="C11" i="3"/>
  <c r="C17" i="3"/>
  <c r="C15" i="3"/>
  <c r="C14" i="3"/>
  <c r="C13" i="3"/>
  <c r="C17" i="1"/>
  <c r="C13" i="1"/>
  <c r="C15" i="1"/>
  <c r="C14" i="1"/>
  <c r="C13" i="4"/>
  <c r="C28" i="5"/>
  <c r="C27" i="5"/>
  <c r="C24" i="5"/>
  <c r="C7" i="4" l="1"/>
  <c r="C29" i="4" s="1"/>
  <c r="C7" i="1"/>
  <c r="C31" i="1" s="1"/>
  <c r="C7" i="3"/>
  <c r="C30" i="3" s="1"/>
  <c r="C22" i="3" l="1"/>
  <c r="C18" i="3"/>
  <c r="C26" i="3" s="1"/>
  <c r="C31" i="3" s="1"/>
  <c r="C17" i="4"/>
  <c r="C25" i="4" s="1"/>
  <c r="C30" i="4" s="1"/>
  <c r="C23" i="1"/>
  <c r="C18" i="1"/>
  <c r="C27" i="1" s="1"/>
  <c r="C32" i="1" s="1"/>
</calcChain>
</file>

<file path=xl/sharedStrings.xml><?xml version="1.0" encoding="utf-8"?>
<sst xmlns="http://schemas.openxmlformats.org/spreadsheetml/2006/main" count="225" uniqueCount="83">
  <si>
    <t>Comments</t>
  </si>
  <si>
    <t>Estimated number of participants</t>
  </si>
  <si>
    <t>In total</t>
  </si>
  <si>
    <t>Budget post</t>
  </si>
  <si>
    <t>Start conditions</t>
  </si>
  <si>
    <t>Costs</t>
  </si>
  <si>
    <t>Clarification</t>
  </si>
  <si>
    <t>Funding sources</t>
  </si>
  <si>
    <t>Sum costs</t>
  </si>
  <si>
    <t>Other costs</t>
  </si>
  <si>
    <t>Please specify</t>
  </si>
  <si>
    <t xml:space="preserve">Other funding sources </t>
  </si>
  <si>
    <t>Budget (SEK)</t>
  </si>
  <si>
    <t>Other funding sources</t>
  </si>
  <si>
    <t>SEK</t>
  </si>
  <si>
    <t>For example: Trippelrummet, Navet, BMC, Uppsala costs 600 kr/h if using the entire room</t>
  </si>
  <si>
    <t>Venue</t>
  </si>
  <si>
    <t>Total cost for the whole event</t>
  </si>
  <si>
    <t>Speakers</t>
  </si>
  <si>
    <t>Fika/s (coffee breaks)</t>
  </si>
  <si>
    <t>Lunch/es</t>
  </si>
  <si>
    <t>Number of event days</t>
  </si>
  <si>
    <t>No</t>
  </si>
  <si>
    <t>To give an idea of the size of the event (aim should be &gt;50 partcipants)</t>
  </si>
  <si>
    <t>Lunch and fika</t>
  </si>
  <si>
    <t xml:space="preserve">Lunches and fikas according to your university procurement deals. </t>
  </si>
  <si>
    <t>Dinner</t>
  </si>
  <si>
    <t>Speakers dinner according to your university procurement deals.</t>
  </si>
  <si>
    <t>Speakers dinner</t>
  </si>
  <si>
    <t>Speakers travel costs*</t>
  </si>
  <si>
    <t>10,000 SEK</t>
  </si>
  <si>
    <t>Scandinavia</t>
  </si>
  <si>
    <t>Speakers accomodations**</t>
  </si>
  <si>
    <t>*Speakers travel cost estimate</t>
  </si>
  <si>
    <t>**Speakers accomodation estimate (according to university precurement (ramavtal)</t>
  </si>
  <si>
    <t>1 night accomodation</t>
  </si>
  <si>
    <t>8 speakers, 2 nights</t>
  </si>
  <si>
    <t>2 fika á 80 SEK/pers + coffe at registration</t>
  </si>
  <si>
    <t>Speakers, hosts, organizers according to university regulations for external representation</t>
  </si>
  <si>
    <t>Photographer, 2h + 3 photos</t>
  </si>
  <si>
    <t>Poster screens; 20 á 600 SEK + 2500 Sek transport</t>
  </si>
  <si>
    <t>Flowers on stage</t>
  </si>
  <si>
    <t>Speakers ground transport</t>
  </si>
  <si>
    <t>8 speakers; 1 non-European, 2 European, 5 Scandinavian</t>
  </si>
  <si>
    <t>Taxi to and from airport 2 speakers</t>
  </si>
  <si>
    <t>Registration</t>
  </si>
  <si>
    <t>2 speakers; 1 European, 1 Scandinavian</t>
  </si>
  <si>
    <t>2 speakers, 2 nights</t>
  </si>
  <si>
    <t>Flowers to speakers</t>
  </si>
  <si>
    <t>Lunch salad, bread and coffee, 150 SEK/person</t>
  </si>
  <si>
    <t>3 speakers; 2 European, 1 Scandinavian</t>
  </si>
  <si>
    <t>Large lecture room, ca. 2,500 SEK/h (check locally)</t>
  </si>
  <si>
    <t>Poster screens; 15 á 600 SEK + 2500 Sek transport</t>
  </si>
  <si>
    <t>Examples: Companies, Department, etc</t>
  </si>
  <si>
    <t>Examples: Flowers, poster screens, OH etc</t>
  </si>
  <si>
    <t>Outside Europe</t>
  </si>
  <si>
    <t>Within Europe</t>
  </si>
  <si>
    <t>OH</t>
  </si>
  <si>
    <t>For example: Poster exhibitions, Overhead (OH)</t>
  </si>
  <si>
    <t>Companies A-2,500 SEK, B-2,500 SEK, C = 3,000 SEK, Department-30,000 SEK; External grant = 15,000 SEK</t>
  </si>
  <si>
    <t>Company A-40,000 SEK, Department-75,000 SEK, VR-40,000 SEK</t>
  </si>
  <si>
    <t>Companies A-2,500 SEK, B-2,500 SEK, Department-20,000 SEK, grant: 5,000 SEK</t>
  </si>
  <si>
    <t>External speakers. Travel and accomodations according to the university procurement deals</t>
  </si>
  <si>
    <t>5,000 SEK</t>
  </si>
  <si>
    <t>1,500 SEK</t>
  </si>
  <si>
    <t>Registration/webpage</t>
  </si>
  <si>
    <t>if not handled by SciLifeLab Operations office</t>
  </si>
  <si>
    <t>If you need an external provider due to fees and payments</t>
  </si>
  <si>
    <t>3,000 SEK</t>
  </si>
  <si>
    <t>if not handled by SciLifeLab Operations office due to fees and payments etc.</t>
  </si>
  <si>
    <t>Medium lecture room, ca. 1,000 SEK/h (check locally)</t>
  </si>
  <si>
    <t>Cold mingle plate 180 SEK/pers</t>
  </si>
  <si>
    <t>Funding</t>
  </si>
  <si>
    <t>ex internal rent cost Aula Medica, tech, exhibition area, wardrobe,  furniture etc.</t>
  </si>
  <si>
    <t>3 speakers, 9 hosts, ca. 700 SEK/person</t>
  </si>
  <si>
    <t>if handled by SciLifeLab Operations office</t>
  </si>
  <si>
    <t>2 speakers, 8 hosts, ca. 700 SEK/person</t>
  </si>
  <si>
    <t>Prints, posters or flowers etc.</t>
  </si>
  <si>
    <t>Event call 2024_Budget template</t>
  </si>
  <si>
    <t>Event call 2024_Budget template  - Fill out</t>
  </si>
  <si>
    <t>Event call 2024_Budget template_EXAMPLE LARGE</t>
  </si>
  <si>
    <t>Event call 2024_Budget template_EXAMPLE MEDIUM</t>
  </si>
  <si>
    <t>Event call 2024_Budget template_EXAMPLE SMALL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</si>
</sst>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k_r_-;\-* #,##0.00\ _k_r_-;_-* &quot;-&quot;??\ _k_r_-;_-@_-"/>
  </numFmts>
  <fonts count="16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rgb="FF000000"/>
      <name val="Calibri"/>
      <family val="2"/>
      <scheme val="minor"/>
    </font>
    <font>
      <sz val="12"/>
      <color rgb="FF000000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b/>
      <i/>
      <sz val="12"/>
      <color rgb="FF000000"/>
      <name val="Calibri"/>
      <family val="2"/>
      <scheme val="minor"/>
    </font>
    <font>
      <sz val="12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  <font>
      <i/>
      <sz val="12"/>
      <color rgb="FF00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41">
    <xf numFmtId="0" fontId="0" fillId="0" borderId="0" xfId="0"/>
    <xf numFmtId="0" fontId="3" fillId="0" borderId="0" xfId="0" applyFont="1"/>
    <xf numFmtId="0" fontId="4" fillId="0" borderId="0" xfId="0" applyFont="1"/>
    <xf numFmtId="0" fontId="5" fillId="4" borderId="0" xfId="0" applyFont="1" applyFill="1"/>
    <xf numFmtId="0" fontId="0" fillId="4" borderId="0" xfId="0" applyFill="1"/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0" fillId="4" borderId="0" xfId="0" quotePrefix="1" applyFill="1"/>
    <xf numFmtId="0" fontId="11" fillId="0" borderId="0" xfId="0" applyFont="1"/>
    <xf numFmtId="0" fontId="12" fillId="0" borderId="0" xfId="0" applyFont="1"/>
    <xf numFmtId="0" fontId="13" fillId="0" borderId="0" xfId="0" applyFont="1"/>
    <xf numFmtId="0" fontId="14" fillId="0" borderId="0" xfId="0" applyFont="1"/>
    <xf numFmtId="0" fontId="4" fillId="2" borderId="1" xfId="0" applyFont="1" applyFill="1" applyBorder="1"/>
    <xf numFmtId="3" fontId="4" fillId="2" borderId="1" xfId="0" applyNumberFormat="1" applyFont="1" applyFill="1" applyBorder="1" applyAlignment="1">
      <alignment wrapText="1"/>
    </xf>
    <xf numFmtId="0" fontId="5" fillId="2" borderId="1" xfId="0" applyFont="1" applyFill="1" applyBorder="1"/>
    <xf numFmtId="0" fontId="5" fillId="6" borderId="1" xfId="0" applyFont="1" applyFill="1" applyBorder="1"/>
    <xf numFmtId="0" fontId="4" fillId="6" borderId="1" xfId="0" applyFont="1" applyFill="1" applyBorder="1"/>
    <xf numFmtId="0" fontId="2" fillId="6" borderId="1" xfId="0" applyFont="1" applyFill="1" applyBorder="1"/>
    <xf numFmtId="0" fontId="5" fillId="6" borderId="1" xfId="0" applyFont="1" applyFill="1" applyBorder="1" applyAlignment="1">
      <alignment wrapText="1"/>
    </xf>
    <xf numFmtId="0" fontId="5" fillId="3" borderId="1" xfId="0" applyFont="1" applyFill="1" applyBorder="1"/>
    <xf numFmtId="0" fontId="4" fillId="3" borderId="1" xfId="0" applyFont="1" applyFill="1" applyBorder="1"/>
    <xf numFmtId="0" fontId="4" fillId="3" borderId="1" xfId="0" applyFont="1" applyFill="1" applyBorder="1" applyAlignment="1">
      <alignment wrapText="1"/>
    </xf>
    <xf numFmtId="0" fontId="6" fillId="3" borderId="1" xfId="0" applyFont="1" applyFill="1" applyBorder="1"/>
    <xf numFmtId="3" fontId="8" fillId="3" borderId="1" xfId="0" applyNumberFormat="1" applyFont="1" applyFill="1" applyBorder="1"/>
    <xf numFmtId="0" fontId="0" fillId="3" borderId="1" xfId="0" applyFill="1" applyBorder="1"/>
    <xf numFmtId="0" fontId="2" fillId="3" borderId="1" xfId="0" applyFont="1" applyFill="1" applyBorder="1"/>
    <xf numFmtId="0" fontId="0" fillId="3" borderId="1" xfId="0" applyFill="1" applyBorder="1" applyAlignment="1">
      <alignment wrapText="1"/>
    </xf>
    <xf numFmtId="3" fontId="4" fillId="6" borderId="1" xfId="0" applyNumberFormat="1" applyFont="1" applyFill="1" applyBorder="1" applyAlignment="1">
      <alignment wrapText="1"/>
    </xf>
    <xf numFmtId="0" fontId="15" fillId="2" borderId="1" xfId="0" applyFont="1" applyFill="1" applyBorder="1"/>
    <xf numFmtId="0" fontId="6" fillId="6" borderId="1" xfId="0" applyFont="1" applyFill="1" applyBorder="1"/>
    <xf numFmtId="0" fontId="2" fillId="7" borderId="1" xfId="0" applyFont="1" applyFill="1" applyBorder="1"/>
    <xf numFmtId="3" fontId="4" fillId="5" borderId="1" xfId="0" applyNumberFormat="1" applyFont="1" applyFill="1" applyBorder="1"/>
    <xf numFmtId="0" fontId="4" fillId="5" borderId="1" xfId="0" applyFont="1" applyFill="1" applyBorder="1"/>
    <xf numFmtId="3" fontId="7" fillId="5" borderId="1" xfId="1" applyNumberFormat="1" applyFont="1" applyFill="1" applyBorder="1"/>
    <xf numFmtId="3" fontId="0" fillId="5" borderId="1" xfId="1" applyNumberFormat="1" applyFont="1" applyFill="1" applyBorder="1"/>
    <xf numFmtId="0" fontId="2" fillId="8" borderId="0" xfId="0" applyFont="1" applyFill="1" applyAlignment="1">
      <alignment wrapText="1"/>
    </xf>
    <xf numFmtId="0" fontId="0" fillId="8" borderId="0" xfId="0" applyFill="1"/>
    <xf numFmtId="0" fontId="4" fillId="3" borderId="3" xfId="0" applyFont="1" applyFill="1" applyBorder="1"/>
    <xf numFmtId="3" fontId="8" fillId="6" borderId="2" xfId="0" applyNumberFormat="1" applyFont="1" applyFill="1" applyBorder="1"/>
    <xf numFmtId="3" fontId="2" fillId="7" borderId="4" xfId="0" applyNumberFormat="1" applyFont="1" applyFill="1" applyBorder="1"/>
    <xf numFmtId="3" fontId="2" fillId="2" borderId="2" xfId="0" applyNumberFormat="1" applyFont="1" applyFill="1" applyBorder="1"/>
  </cellXfs>
  <cellStyles count="6">
    <cellStyle name="Följd hyperlänk" xfId="3" builtinId="9" hidden="1"/>
    <cellStyle name="Följd hyperlänk" xfId="5" builtinId="9" hidden="1"/>
    <cellStyle name="Hyperlänk" xfId="2" builtinId="8" hidden="1"/>
    <cellStyle name="Hyperlänk" xfId="4" builtinId="8" hidden="1"/>
    <cellStyle name="Normal" xfId="0" builtinId="0"/>
    <cellStyle name="Tusental" xfId="1" builtinId="3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9"/>
  <sheetViews>
    <sheetView zoomScale="125" zoomScaleNormal="125" zoomScalePageLayoutView="125" workbookViewId="0">
      <selection activeCell="A16" sqref="A16"/>
    </sheetView>
  </sheetViews>
  <sheetFormatPr baseColWidth="10" defaultRowHeight="16" x14ac:dyDescent="0.2"/>
  <cols>
    <col min="1" max="1" width="37.83203125" style="10" customWidth="1"/>
    <col min="2" max="2" width="76.1640625" style="10" customWidth="1"/>
    <col min="3" max="3" width="76" style="10" customWidth="1"/>
    <col min="4" max="16384" width="10.83203125" style="10"/>
  </cols>
  <sheetData>
    <row r="1" spans="1:2" s="8" customFormat="1" ht="18" x14ac:dyDescent="0.2">
      <c r="A1" s="8" t="s">
        <v>78</v>
      </c>
    </row>
    <row r="3" spans="1:2" x14ac:dyDescent="0.2">
      <c r="A3" s="9" t="s">
        <v>3</v>
      </c>
      <c r="B3" s="9" t="s">
        <v>6</v>
      </c>
    </row>
    <row r="5" spans="1:2" x14ac:dyDescent="0.2">
      <c r="A5" s="11" t="s">
        <v>11</v>
      </c>
    </row>
    <row r="7" spans="1:2" x14ac:dyDescent="0.2">
      <c r="A7" s="11" t="s">
        <v>1</v>
      </c>
      <c r="B7" s="10" t="s">
        <v>23</v>
      </c>
    </row>
    <row r="8" spans="1:2" x14ac:dyDescent="0.2">
      <c r="A8" s="11"/>
    </row>
    <row r="9" spans="1:2" x14ac:dyDescent="0.2">
      <c r="A9" s="11" t="s">
        <v>45</v>
      </c>
      <c r="B9" s="10" t="s">
        <v>67</v>
      </c>
    </row>
    <row r="10" spans="1:2" x14ac:dyDescent="0.2">
      <c r="A10" s="11"/>
    </row>
    <row r="11" spans="1:2" x14ac:dyDescent="0.2">
      <c r="A11" s="10" t="s">
        <v>16</v>
      </c>
      <c r="B11" s="11" t="s">
        <v>15</v>
      </c>
    </row>
    <row r="12" spans="1:2" x14ac:dyDescent="0.2">
      <c r="B12" s="11"/>
    </row>
    <row r="13" spans="1:2" x14ac:dyDescent="0.2">
      <c r="A13" s="11" t="s">
        <v>18</v>
      </c>
      <c r="B13" s="11" t="s">
        <v>62</v>
      </c>
    </row>
    <row r="14" spans="1:2" x14ac:dyDescent="0.2">
      <c r="A14" s="11"/>
      <c r="B14" s="11"/>
    </row>
    <row r="15" spans="1:2" x14ac:dyDescent="0.2">
      <c r="A15" s="10" t="s">
        <v>24</v>
      </c>
      <c r="B15" s="11" t="s">
        <v>25</v>
      </c>
    </row>
    <row r="16" spans="1:2" x14ac:dyDescent="0.2">
      <c r="B16" s="11"/>
    </row>
    <row r="17" spans="1:2" x14ac:dyDescent="0.2">
      <c r="A17" s="10" t="s">
        <v>26</v>
      </c>
      <c r="B17" s="11" t="s">
        <v>27</v>
      </c>
    </row>
    <row r="18" spans="1:2" x14ac:dyDescent="0.2">
      <c r="B18" s="11"/>
    </row>
    <row r="19" spans="1:2" x14ac:dyDescent="0.2">
      <c r="A19" s="11" t="s">
        <v>9</v>
      </c>
      <c r="B19" s="11" t="s">
        <v>58</v>
      </c>
    </row>
  </sheetData>
  <pageMargins left="0.7" right="0.7" top="0.75" bottom="0.75" header="0.3" footer="0.3"/>
  <pageSetup paperSize="9" orientation="portrait" horizontalDpi="4294967292" verticalDpi="429496729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 tint="-0.249977111117893"/>
  </sheetPr>
  <dimension ref="A1:G30"/>
  <sheetViews>
    <sheetView zoomScale="120" zoomScaleNormal="120" zoomScalePageLayoutView="120" workbookViewId="0">
      <selection activeCell="A2" sqref="A2"/>
    </sheetView>
  </sheetViews>
  <sheetFormatPr baseColWidth="10" defaultRowHeight="16" x14ac:dyDescent="0.2"/>
  <cols>
    <col min="1" max="1" width="27.6640625" customWidth="1"/>
    <col min="2" max="2" width="25.83203125" customWidth="1"/>
    <col min="3" max="3" width="16.33203125" customWidth="1"/>
    <col min="4" max="4" width="39.5" customWidth="1"/>
    <col min="6" max="6" width="27.6640625" customWidth="1"/>
  </cols>
  <sheetData>
    <row r="1" spans="1:7" ht="21" x14ac:dyDescent="0.25">
      <c r="A1" s="1" t="s">
        <v>79</v>
      </c>
      <c r="B1" s="2"/>
      <c r="C1" s="2"/>
      <c r="D1" s="2"/>
    </row>
    <row r="2" spans="1:7" x14ac:dyDescent="0.2">
      <c r="A2" s="2"/>
      <c r="B2" s="2"/>
      <c r="C2" s="2"/>
      <c r="D2" s="5"/>
    </row>
    <row r="3" spans="1:7" ht="17" x14ac:dyDescent="0.2">
      <c r="A3" s="15" t="s">
        <v>4</v>
      </c>
      <c r="B3" s="16"/>
      <c r="C3" s="17" t="s">
        <v>22</v>
      </c>
      <c r="D3" s="18" t="s">
        <v>0</v>
      </c>
    </row>
    <row r="4" spans="1:7" x14ac:dyDescent="0.2">
      <c r="A4" s="12" t="s">
        <v>1</v>
      </c>
      <c r="B4" s="12"/>
      <c r="C4" s="31"/>
      <c r="D4" s="13"/>
    </row>
    <row r="5" spans="1:7" x14ac:dyDescent="0.2">
      <c r="A5" s="12" t="s">
        <v>21</v>
      </c>
      <c r="B5" s="12"/>
      <c r="C5" s="31"/>
      <c r="D5" s="13"/>
    </row>
    <row r="6" spans="1:7" x14ac:dyDescent="0.2">
      <c r="A6" s="15" t="s">
        <v>72</v>
      </c>
      <c r="B6" s="16"/>
      <c r="C6" s="15" t="s">
        <v>12</v>
      </c>
      <c r="D6" s="27"/>
    </row>
    <row r="7" spans="1:7" ht="17" x14ac:dyDescent="0.2">
      <c r="A7" s="12" t="s">
        <v>13</v>
      </c>
      <c r="B7" s="28" t="s">
        <v>10</v>
      </c>
      <c r="C7" s="31">
        <v>0</v>
      </c>
      <c r="D7" s="13" t="s">
        <v>53</v>
      </c>
    </row>
    <row r="8" spans="1:7" x14ac:dyDescent="0.2">
      <c r="A8" s="2"/>
      <c r="B8" s="2"/>
      <c r="C8" s="2"/>
      <c r="D8" s="5"/>
    </row>
    <row r="9" spans="1:7" ht="17" x14ac:dyDescent="0.2">
      <c r="A9" s="15" t="s">
        <v>5</v>
      </c>
      <c r="B9" s="16"/>
      <c r="C9" s="15" t="s">
        <v>12</v>
      </c>
      <c r="D9" s="18" t="s">
        <v>0</v>
      </c>
      <c r="F9" s="3" t="s">
        <v>33</v>
      </c>
      <c r="G9" s="4"/>
    </row>
    <row r="10" spans="1:7" ht="17" x14ac:dyDescent="0.2">
      <c r="A10" s="20" t="s">
        <v>65</v>
      </c>
      <c r="B10" s="20"/>
      <c r="C10" s="32">
        <v>0</v>
      </c>
      <c r="D10" s="21" t="s">
        <v>66</v>
      </c>
      <c r="F10" s="3"/>
      <c r="G10" s="4"/>
    </row>
    <row r="11" spans="1:7" x14ac:dyDescent="0.2">
      <c r="A11" s="20" t="s">
        <v>16</v>
      </c>
      <c r="B11" s="20" t="s">
        <v>17</v>
      </c>
      <c r="C11" s="33">
        <v>0</v>
      </c>
      <c r="D11" s="21"/>
      <c r="F11" s="4" t="s">
        <v>55</v>
      </c>
      <c r="G11" s="4" t="s">
        <v>30</v>
      </c>
    </row>
    <row r="12" spans="1:7" x14ac:dyDescent="0.2">
      <c r="A12" s="20"/>
      <c r="B12" s="20"/>
      <c r="C12" s="34"/>
      <c r="D12" s="21"/>
      <c r="F12" s="7" t="s">
        <v>56</v>
      </c>
      <c r="G12" s="4" t="s">
        <v>63</v>
      </c>
    </row>
    <row r="13" spans="1:7" x14ac:dyDescent="0.2">
      <c r="A13" s="20" t="s">
        <v>18</v>
      </c>
      <c r="B13" s="20" t="s">
        <v>29</v>
      </c>
      <c r="C13" s="32">
        <v>0</v>
      </c>
      <c r="D13" s="21"/>
      <c r="F13" s="4" t="s">
        <v>31</v>
      </c>
      <c r="G13" s="4" t="s">
        <v>68</v>
      </c>
    </row>
    <row r="14" spans="1:7" x14ac:dyDescent="0.2">
      <c r="A14" s="20"/>
      <c r="B14" s="20" t="s">
        <v>42</v>
      </c>
      <c r="C14" s="32">
        <v>0</v>
      </c>
      <c r="D14" s="21"/>
    </row>
    <row r="15" spans="1:7" ht="68" x14ac:dyDescent="0.2">
      <c r="A15" s="20"/>
      <c r="B15" s="20" t="s">
        <v>32</v>
      </c>
      <c r="C15" s="32">
        <v>0</v>
      </c>
      <c r="D15" s="21"/>
      <c r="F15" s="35" t="s">
        <v>34</v>
      </c>
      <c r="G15" s="36"/>
    </row>
    <row r="16" spans="1:7" x14ac:dyDescent="0.2">
      <c r="A16" s="20"/>
      <c r="B16" s="20"/>
      <c r="C16" s="32"/>
      <c r="D16" s="21"/>
      <c r="F16" s="36" t="s">
        <v>35</v>
      </c>
      <c r="G16" s="36" t="s">
        <v>64</v>
      </c>
    </row>
    <row r="17" spans="1:4" x14ac:dyDescent="0.2">
      <c r="A17" s="20" t="s">
        <v>24</v>
      </c>
      <c r="B17" s="20" t="s">
        <v>20</v>
      </c>
      <c r="C17" s="32">
        <v>0</v>
      </c>
      <c r="D17" s="21"/>
    </row>
    <row r="18" spans="1:4" x14ac:dyDescent="0.2">
      <c r="A18" s="20"/>
      <c r="B18" s="20" t="s">
        <v>19</v>
      </c>
      <c r="C18" s="32">
        <v>0</v>
      </c>
      <c r="D18" s="21"/>
    </row>
    <row r="19" spans="1:4" x14ac:dyDescent="0.2">
      <c r="A19" s="20"/>
      <c r="B19" s="20"/>
      <c r="C19" s="32"/>
      <c r="D19" s="21"/>
    </row>
    <row r="20" spans="1:4" x14ac:dyDescent="0.2">
      <c r="A20" s="20" t="s">
        <v>26</v>
      </c>
      <c r="B20" s="20" t="s">
        <v>28</v>
      </c>
      <c r="C20" s="32">
        <v>0</v>
      </c>
      <c r="D20" s="21"/>
    </row>
    <row r="21" spans="1:4" x14ac:dyDescent="0.2">
      <c r="A21" s="20"/>
      <c r="B21" s="20"/>
      <c r="C21" s="32"/>
      <c r="D21" s="21"/>
    </row>
    <row r="22" spans="1:4" ht="17" x14ac:dyDescent="0.2">
      <c r="A22" s="20" t="s">
        <v>9</v>
      </c>
      <c r="B22" s="20" t="s">
        <v>10</v>
      </c>
      <c r="C22" s="32">
        <v>0</v>
      </c>
      <c r="D22" s="21" t="s">
        <v>54</v>
      </c>
    </row>
    <row r="23" spans="1:4" x14ac:dyDescent="0.2">
      <c r="A23" s="20"/>
      <c r="B23" s="20"/>
      <c r="C23" s="20"/>
      <c r="D23" s="21"/>
    </row>
    <row r="24" spans="1:4" ht="17" thickBot="1" x14ac:dyDescent="0.25">
      <c r="A24" s="29" t="s">
        <v>8</v>
      </c>
      <c r="B24" s="16"/>
      <c r="C24" s="38">
        <f>SUM(C10:C22)</f>
        <v>0</v>
      </c>
      <c r="D24" s="21"/>
    </row>
    <row r="25" spans="1:4" x14ac:dyDescent="0.2">
      <c r="A25" s="20"/>
      <c r="B25" s="20"/>
      <c r="C25" s="37"/>
      <c r="D25" s="21"/>
    </row>
    <row r="26" spans="1:4" x14ac:dyDescent="0.2">
      <c r="A26" s="19" t="s">
        <v>2</v>
      </c>
      <c r="B26" s="24"/>
      <c r="C26" s="25" t="s">
        <v>14</v>
      </c>
      <c r="D26" s="21"/>
    </row>
    <row r="27" spans="1:4" ht="17" thickBot="1" x14ac:dyDescent="0.25">
      <c r="A27" s="24"/>
      <c r="B27" s="14" t="s">
        <v>7</v>
      </c>
      <c r="C27" s="40">
        <f>C7</f>
        <v>0</v>
      </c>
      <c r="D27" s="26"/>
    </row>
    <row r="28" spans="1:4" ht="17" thickBot="1" x14ac:dyDescent="0.25">
      <c r="A28" s="24"/>
      <c r="B28" s="30" t="s">
        <v>5</v>
      </c>
      <c r="C28" s="39">
        <f>C24</f>
        <v>0</v>
      </c>
      <c r="D28" s="26"/>
    </row>
    <row r="29" spans="1:4" x14ac:dyDescent="0.2">
      <c r="D29" s="6"/>
    </row>
    <row r="30" spans="1:4" x14ac:dyDescent="0.2">
      <c r="D30" s="6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34"/>
  <sheetViews>
    <sheetView zoomScale="120" zoomScaleNormal="120" zoomScalePageLayoutView="120" workbookViewId="0">
      <selection activeCell="A2" sqref="A2"/>
    </sheetView>
  </sheetViews>
  <sheetFormatPr baseColWidth="10" defaultRowHeight="16" x14ac:dyDescent="0.2"/>
  <cols>
    <col min="1" max="1" width="33" customWidth="1"/>
    <col min="2" max="2" width="32.5" customWidth="1"/>
    <col min="3" max="3" width="12.6640625" customWidth="1"/>
    <col min="4" max="4" width="46" customWidth="1"/>
    <col min="6" max="6" width="43.6640625" customWidth="1"/>
    <col min="7" max="7" width="15.6640625" customWidth="1"/>
  </cols>
  <sheetData>
    <row r="1" spans="1:7" ht="21" x14ac:dyDescent="0.25">
      <c r="A1" s="1" t="s">
        <v>80</v>
      </c>
      <c r="B1" s="2"/>
      <c r="C1" s="2"/>
      <c r="D1" s="2"/>
    </row>
    <row r="2" spans="1:7" x14ac:dyDescent="0.2">
      <c r="A2" s="2"/>
      <c r="B2" s="2"/>
      <c r="C2" s="2"/>
      <c r="D2" s="5"/>
    </row>
    <row r="3" spans="1:7" x14ac:dyDescent="0.2">
      <c r="A3" s="15" t="s">
        <v>4</v>
      </c>
      <c r="B3" s="15"/>
      <c r="C3" s="15" t="s">
        <v>22</v>
      </c>
      <c r="D3" s="15" t="s">
        <v>0</v>
      </c>
    </row>
    <row r="4" spans="1:7" x14ac:dyDescent="0.2">
      <c r="A4" s="12" t="s">
        <v>1</v>
      </c>
      <c r="B4" s="12"/>
      <c r="C4" s="31">
        <v>350</v>
      </c>
      <c r="D4" s="13"/>
    </row>
    <row r="5" spans="1:7" x14ac:dyDescent="0.2">
      <c r="A5" s="12" t="s">
        <v>21</v>
      </c>
      <c r="B5" s="12"/>
      <c r="C5" s="31">
        <v>1</v>
      </c>
      <c r="D5" s="13"/>
    </row>
    <row r="6" spans="1:7" x14ac:dyDescent="0.2">
      <c r="A6" s="15" t="s">
        <v>72</v>
      </c>
      <c r="B6" s="15"/>
      <c r="C6" s="15" t="s">
        <v>12</v>
      </c>
      <c r="D6" s="15"/>
    </row>
    <row r="7" spans="1:7" ht="34" x14ac:dyDescent="0.2">
      <c r="A7" s="12" t="s">
        <v>13</v>
      </c>
      <c r="B7" s="12" t="s">
        <v>10</v>
      </c>
      <c r="C7" s="31">
        <f>40000+75000+40000</f>
        <v>155000</v>
      </c>
      <c r="D7" s="13" t="s">
        <v>60</v>
      </c>
    </row>
    <row r="8" spans="1:7" x14ac:dyDescent="0.2">
      <c r="A8" s="2"/>
      <c r="B8" s="2"/>
      <c r="C8" s="2"/>
      <c r="D8" s="5"/>
    </row>
    <row r="9" spans="1:7" x14ac:dyDescent="0.2">
      <c r="A9" s="15" t="s">
        <v>5</v>
      </c>
      <c r="B9" s="15"/>
      <c r="C9" s="15" t="s">
        <v>12</v>
      </c>
      <c r="D9" s="15" t="s">
        <v>0</v>
      </c>
      <c r="F9" s="3" t="s">
        <v>33</v>
      </c>
      <c r="G9" s="4"/>
    </row>
    <row r="10" spans="1:7" ht="34" x14ac:dyDescent="0.2">
      <c r="A10" s="20" t="s">
        <v>45</v>
      </c>
      <c r="B10" s="20"/>
      <c r="C10" s="31">
        <v>15000</v>
      </c>
      <c r="D10" s="21" t="s">
        <v>69</v>
      </c>
      <c r="F10" s="3"/>
      <c r="G10" s="4"/>
    </row>
    <row r="11" spans="1:7" ht="34" x14ac:dyDescent="0.2">
      <c r="A11" s="20" t="s">
        <v>16</v>
      </c>
      <c r="B11" s="20" t="s">
        <v>17</v>
      </c>
      <c r="C11" s="31">
        <v>140000</v>
      </c>
      <c r="D11" s="21" t="s">
        <v>73</v>
      </c>
      <c r="F11" s="4" t="s">
        <v>55</v>
      </c>
      <c r="G11" s="4" t="s">
        <v>30</v>
      </c>
    </row>
    <row r="12" spans="1:7" x14ac:dyDescent="0.2">
      <c r="A12" s="20"/>
      <c r="B12" s="20"/>
      <c r="C12" s="31"/>
      <c r="D12" s="21"/>
      <c r="F12" s="7" t="s">
        <v>56</v>
      </c>
      <c r="G12" s="4" t="s">
        <v>63</v>
      </c>
    </row>
    <row r="13" spans="1:7" ht="34" x14ac:dyDescent="0.2">
      <c r="A13" s="20" t="s">
        <v>18</v>
      </c>
      <c r="B13" s="20" t="s">
        <v>29</v>
      </c>
      <c r="C13" s="31">
        <f>10000+10000+15000</f>
        <v>35000</v>
      </c>
      <c r="D13" s="21" t="s">
        <v>43</v>
      </c>
      <c r="F13" s="4" t="s">
        <v>31</v>
      </c>
      <c r="G13" s="4" t="s">
        <v>68</v>
      </c>
    </row>
    <row r="14" spans="1:7" ht="17" x14ac:dyDescent="0.2">
      <c r="A14" s="20"/>
      <c r="B14" s="20" t="s">
        <v>42</v>
      </c>
      <c r="C14" s="31">
        <f>1000*4</f>
        <v>4000</v>
      </c>
      <c r="D14" s="21" t="s">
        <v>44</v>
      </c>
    </row>
    <row r="15" spans="1:7" ht="34" x14ac:dyDescent="0.2">
      <c r="A15" s="20"/>
      <c r="B15" s="20" t="s">
        <v>32</v>
      </c>
      <c r="C15" s="31">
        <f>8*1500*2</f>
        <v>24000</v>
      </c>
      <c r="D15" s="21" t="s">
        <v>36</v>
      </c>
      <c r="F15" s="35" t="s">
        <v>34</v>
      </c>
      <c r="G15" s="36"/>
    </row>
    <row r="16" spans="1:7" x14ac:dyDescent="0.2">
      <c r="A16" s="20"/>
      <c r="B16" s="20"/>
      <c r="C16" s="31"/>
      <c r="D16" s="21"/>
      <c r="F16" s="36" t="s">
        <v>35</v>
      </c>
      <c r="G16" s="36" t="s">
        <v>64</v>
      </c>
    </row>
    <row r="17" spans="1:4" ht="17" x14ac:dyDescent="0.2">
      <c r="A17" s="20" t="s">
        <v>24</v>
      </c>
      <c r="B17" s="20" t="s">
        <v>20</v>
      </c>
      <c r="C17" s="31">
        <f>180*350</f>
        <v>63000</v>
      </c>
      <c r="D17" s="21" t="s">
        <v>71</v>
      </c>
    </row>
    <row r="18" spans="1:4" ht="17" x14ac:dyDescent="0.2">
      <c r="A18" s="20"/>
      <c r="B18" s="20" t="s">
        <v>19</v>
      </c>
      <c r="C18" s="31">
        <f>(2*80+25)*350</f>
        <v>64750</v>
      </c>
      <c r="D18" s="21" t="s">
        <v>37</v>
      </c>
    </row>
    <row r="19" spans="1:4" x14ac:dyDescent="0.2">
      <c r="A19" s="20"/>
      <c r="B19" s="20"/>
      <c r="C19" s="31"/>
      <c r="D19" s="21"/>
    </row>
    <row r="20" spans="1:4" ht="34" x14ac:dyDescent="0.2">
      <c r="A20" s="20" t="s">
        <v>26</v>
      </c>
      <c r="B20" s="20" t="s">
        <v>28</v>
      </c>
      <c r="C20" s="31">
        <f>20*700</f>
        <v>14000</v>
      </c>
      <c r="D20" s="21" t="s">
        <v>38</v>
      </c>
    </row>
    <row r="21" spans="1:4" x14ac:dyDescent="0.2">
      <c r="A21" s="20"/>
      <c r="B21" s="20"/>
      <c r="C21" s="31"/>
      <c r="D21" s="21"/>
    </row>
    <row r="22" spans="1:4" ht="17" x14ac:dyDescent="0.2">
      <c r="A22" s="20" t="s">
        <v>9</v>
      </c>
      <c r="B22" s="20" t="s">
        <v>10</v>
      </c>
      <c r="C22" s="31">
        <v>5000</v>
      </c>
      <c r="D22" s="21" t="s">
        <v>39</v>
      </c>
    </row>
    <row r="23" spans="1:4" ht="17" x14ac:dyDescent="0.2">
      <c r="A23" s="20"/>
      <c r="B23" s="20"/>
      <c r="C23" s="31">
        <f>20*600+2500</f>
        <v>14500</v>
      </c>
      <c r="D23" s="21" t="s">
        <v>40</v>
      </c>
    </row>
    <row r="24" spans="1:4" ht="17" x14ac:dyDescent="0.2">
      <c r="A24" s="20"/>
      <c r="B24" s="20"/>
      <c r="C24" s="31">
        <v>6500</v>
      </c>
      <c r="D24" s="21" t="s">
        <v>41</v>
      </c>
    </row>
    <row r="25" spans="1:4" ht="17" x14ac:dyDescent="0.2">
      <c r="A25" s="20"/>
      <c r="B25" s="20"/>
      <c r="C25" s="31">
        <v>45000</v>
      </c>
      <c r="D25" s="21" t="s">
        <v>57</v>
      </c>
    </row>
    <row r="26" spans="1:4" x14ac:dyDescent="0.2">
      <c r="A26" s="20"/>
      <c r="B26" s="20"/>
      <c r="C26" s="20"/>
      <c r="D26" s="21"/>
    </row>
    <row r="27" spans="1:4" ht="17" thickBot="1" x14ac:dyDescent="0.25">
      <c r="A27" s="29" t="s">
        <v>8</v>
      </c>
      <c r="B27" s="16"/>
      <c r="C27" s="38">
        <f>SUM(C10:C25)</f>
        <v>430750</v>
      </c>
      <c r="D27" s="21"/>
    </row>
    <row r="28" spans="1:4" x14ac:dyDescent="0.2">
      <c r="A28" s="22"/>
      <c r="B28" s="20"/>
      <c r="C28" s="23"/>
      <c r="D28" s="21"/>
    </row>
    <row r="29" spans="1:4" x14ac:dyDescent="0.2">
      <c r="A29" s="20"/>
      <c r="B29" s="20"/>
      <c r="C29" s="20"/>
      <c r="D29" s="21"/>
    </row>
    <row r="30" spans="1:4" x14ac:dyDescent="0.2">
      <c r="A30" s="19" t="s">
        <v>2</v>
      </c>
      <c r="B30" s="24"/>
      <c r="C30" s="25" t="s">
        <v>14</v>
      </c>
      <c r="D30" s="21"/>
    </row>
    <row r="31" spans="1:4" ht="17" thickBot="1" x14ac:dyDescent="0.25">
      <c r="A31" s="24"/>
      <c r="B31" s="14" t="s">
        <v>7</v>
      </c>
      <c r="C31" s="40">
        <f>C7</f>
        <v>155000</v>
      </c>
      <c r="D31" s="26"/>
    </row>
    <row r="32" spans="1:4" ht="17" thickBot="1" x14ac:dyDescent="0.25">
      <c r="A32" s="24"/>
      <c r="B32" s="30" t="s">
        <v>5</v>
      </c>
      <c r="C32" s="39">
        <f>C27</f>
        <v>430750</v>
      </c>
      <c r="D32" s="26"/>
    </row>
    <row r="33" spans="4:4" x14ac:dyDescent="0.2">
      <c r="D33" s="6"/>
    </row>
    <row r="34" spans="4:4" x14ac:dyDescent="0.2">
      <c r="D34" s="6"/>
    </row>
  </sheetData>
  <pageMargins left="0.7" right="0.7" top="0.75" bottom="0.75" header="0.3" footer="0.3"/>
  <pageSetup paperSize="9" orientation="portrait" horizontalDpi="4294967292" verticalDpi="429496729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33"/>
  <sheetViews>
    <sheetView zoomScale="120" zoomScaleNormal="120" zoomScalePageLayoutView="120" workbookViewId="0">
      <selection activeCell="A2" sqref="A1:XFD1048576"/>
    </sheetView>
  </sheetViews>
  <sheetFormatPr baseColWidth="10" defaultRowHeight="16" x14ac:dyDescent="0.2"/>
  <cols>
    <col min="1" max="1" width="33" customWidth="1"/>
    <col min="2" max="2" width="32.5" customWidth="1"/>
    <col min="3" max="3" width="12.6640625" customWidth="1"/>
    <col min="4" max="4" width="46" customWidth="1"/>
    <col min="6" max="6" width="27.6640625" customWidth="1"/>
  </cols>
  <sheetData>
    <row r="1" spans="1:7" ht="21" x14ac:dyDescent="0.25">
      <c r="A1" s="1" t="s">
        <v>81</v>
      </c>
      <c r="B1" s="2"/>
      <c r="C1" s="2"/>
      <c r="D1" s="2"/>
    </row>
    <row r="2" spans="1:7" x14ac:dyDescent="0.2">
      <c r="A2" s="2"/>
      <c r="B2" s="2"/>
      <c r="C2" s="2"/>
      <c r="D2" s="5"/>
    </row>
    <row r="3" spans="1:7" ht="17" x14ac:dyDescent="0.2">
      <c r="A3" s="15" t="s">
        <v>4</v>
      </c>
      <c r="B3" s="16"/>
      <c r="C3" s="17" t="s">
        <v>22</v>
      </c>
      <c r="D3" s="18" t="s">
        <v>0</v>
      </c>
    </row>
    <row r="4" spans="1:7" x14ac:dyDescent="0.2">
      <c r="A4" s="12" t="s">
        <v>1</v>
      </c>
      <c r="B4" s="12"/>
      <c r="C4" s="31">
        <v>100</v>
      </c>
      <c r="D4" s="13"/>
    </row>
    <row r="5" spans="1:7" x14ac:dyDescent="0.2">
      <c r="A5" s="12" t="s">
        <v>21</v>
      </c>
      <c r="B5" s="12"/>
      <c r="C5" s="31">
        <v>1</v>
      </c>
      <c r="D5" s="13"/>
    </row>
    <row r="6" spans="1:7" x14ac:dyDescent="0.2">
      <c r="A6" s="15" t="s">
        <v>72</v>
      </c>
      <c r="B6" s="15"/>
      <c r="C6" s="15" t="s">
        <v>12</v>
      </c>
      <c r="D6" s="15"/>
    </row>
    <row r="7" spans="1:7" ht="34" x14ac:dyDescent="0.2">
      <c r="A7" s="12" t="s">
        <v>13</v>
      </c>
      <c r="B7" s="12" t="s">
        <v>10</v>
      </c>
      <c r="C7" s="31">
        <f>5000+3000+30000+15000</f>
        <v>53000</v>
      </c>
      <c r="D7" s="13" t="s">
        <v>59</v>
      </c>
    </row>
    <row r="8" spans="1:7" x14ac:dyDescent="0.2">
      <c r="A8" s="2"/>
      <c r="B8" s="2"/>
      <c r="C8" s="2"/>
      <c r="D8" s="5"/>
    </row>
    <row r="9" spans="1:7" ht="17" x14ac:dyDescent="0.2">
      <c r="A9" s="15" t="s">
        <v>5</v>
      </c>
      <c r="B9" s="16"/>
      <c r="C9" s="15" t="s">
        <v>12</v>
      </c>
      <c r="D9" s="18" t="s">
        <v>0</v>
      </c>
      <c r="F9" s="3" t="s">
        <v>33</v>
      </c>
      <c r="G9" s="4"/>
    </row>
    <row r="10" spans="1:7" ht="17" x14ac:dyDescent="0.2">
      <c r="A10" s="20" t="s">
        <v>45</v>
      </c>
      <c r="B10" s="20"/>
      <c r="C10" s="31">
        <v>2000</v>
      </c>
      <c r="D10" s="21" t="s">
        <v>66</v>
      </c>
      <c r="F10" s="3"/>
      <c r="G10" s="4"/>
    </row>
    <row r="11" spans="1:7" ht="17" x14ac:dyDescent="0.2">
      <c r="A11" s="20" t="s">
        <v>16</v>
      </c>
      <c r="B11" s="20" t="s">
        <v>17</v>
      </c>
      <c r="C11" s="31">
        <f>2500*9</f>
        <v>22500</v>
      </c>
      <c r="D11" s="21" t="s">
        <v>51</v>
      </c>
      <c r="F11" s="4" t="s">
        <v>55</v>
      </c>
      <c r="G11" s="4" t="s">
        <v>30</v>
      </c>
    </row>
    <row r="12" spans="1:7" x14ac:dyDescent="0.2">
      <c r="A12" s="20"/>
      <c r="B12" s="20"/>
      <c r="C12" s="31"/>
      <c r="D12" s="21"/>
      <c r="F12" s="7" t="s">
        <v>56</v>
      </c>
      <c r="G12" s="4" t="s">
        <v>63</v>
      </c>
    </row>
    <row r="13" spans="1:7" ht="17" x14ac:dyDescent="0.2">
      <c r="A13" s="20" t="s">
        <v>18</v>
      </c>
      <c r="B13" s="20" t="s">
        <v>29</v>
      </c>
      <c r="C13" s="31">
        <f>5000*2+3000</f>
        <v>13000</v>
      </c>
      <c r="D13" s="21" t="s">
        <v>50</v>
      </c>
      <c r="F13" s="4" t="s">
        <v>31</v>
      </c>
      <c r="G13" s="4" t="s">
        <v>68</v>
      </c>
    </row>
    <row r="14" spans="1:7" ht="17" x14ac:dyDescent="0.2">
      <c r="A14" s="20"/>
      <c r="B14" s="20" t="s">
        <v>42</v>
      </c>
      <c r="C14" s="31">
        <f>1000*4</f>
        <v>4000</v>
      </c>
      <c r="D14" s="21" t="s">
        <v>44</v>
      </c>
    </row>
    <row r="15" spans="1:7" ht="68" x14ac:dyDescent="0.2">
      <c r="A15" s="20"/>
      <c r="B15" s="20" t="s">
        <v>32</v>
      </c>
      <c r="C15" s="31">
        <f>1500*4</f>
        <v>6000</v>
      </c>
      <c r="D15" s="21" t="s">
        <v>47</v>
      </c>
      <c r="F15" s="35" t="s">
        <v>34</v>
      </c>
      <c r="G15" s="36"/>
    </row>
    <row r="16" spans="1:7" x14ac:dyDescent="0.2">
      <c r="A16" s="20"/>
      <c r="B16" s="20"/>
      <c r="C16" s="31"/>
      <c r="D16" s="21"/>
      <c r="F16" s="36" t="s">
        <v>35</v>
      </c>
      <c r="G16" s="36" t="s">
        <v>64</v>
      </c>
    </row>
    <row r="17" spans="1:4" ht="17" x14ac:dyDescent="0.2">
      <c r="A17" s="20" t="s">
        <v>24</v>
      </c>
      <c r="B17" s="20" t="s">
        <v>20</v>
      </c>
      <c r="C17" s="31">
        <f>180*100</f>
        <v>18000</v>
      </c>
      <c r="D17" s="21" t="s">
        <v>71</v>
      </c>
    </row>
    <row r="18" spans="1:4" ht="17" x14ac:dyDescent="0.2">
      <c r="A18" s="20"/>
      <c r="B18" s="20" t="s">
        <v>19</v>
      </c>
      <c r="C18" s="31">
        <f>(2*80+25)*100</f>
        <v>18500</v>
      </c>
      <c r="D18" s="21" t="s">
        <v>37</v>
      </c>
    </row>
    <row r="19" spans="1:4" x14ac:dyDescent="0.2">
      <c r="A19" s="20"/>
      <c r="B19" s="20"/>
      <c r="C19" s="31"/>
      <c r="D19" s="21"/>
    </row>
    <row r="20" spans="1:4" ht="17" x14ac:dyDescent="0.2">
      <c r="A20" s="20" t="s">
        <v>26</v>
      </c>
      <c r="B20" s="20" t="s">
        <v>28</v>
      </c>
      <c r="C20" s="31">
        <f>700*12</f>
        <v>8400</v>
      </c>
      <c r="D20" s="21" t="s">
        <v>74</v>
      </c>
    </row>
    <row r="21" spans="1:4" x14ac:dyDescent="0.2">
      <c r="A21" s="20"/>
      <c r="B21" s="20"/>
      <c r="C21" s="31"/>
      <c r="D21" s="21"/>
    </row>
    <row r="22" spans="1:4" ht="17" x14ac:dyDescent="0.2">
      <c r="A22" s="20" t="s">
        <v>9</v>
      </c>
      <c r="B22" s="20" t="s">
        <v>10</v>
      </c>
      <c r="C22" s="31">
        <f>15*600+2500</f>
        <v>11500</v>
      </c>
      <c r="D22" s="21" t="s">
        <v>52</v>
      </c>
    </row>
    <row r="23" spans="1:4" ht="17" x14ac:dyDescent="0.2">
      <c r="A23" s="20"/>
      <c r="B23" s="20"/>
      <c r="C23" s="31">
        <v>1200</v>
      </c>
      <c r="D23" s="21" t="s">
        <v>48</v>
      </c>
    </row>
    <row r="24" spans="1:4" ht="17" x14ac:dyDescent="0.2">
      <c r="A24" s="20"/>
      <c r="B24" s="20"/>
      <c r="C24" s="31">
        <v>15000</v>
      </c>
      <c r="D24" s="21" t="s">
        <v>57</v>
      </c>
    </row>
    <row r="25" spans="1:4" x14ac:dyDescent="0.2">
      <c r="A25" s="20"/>
      <c r="B25" s="20"/>
      <c r="C25" s="20"/>
      <c r="D25" s="21"/>
    </row>
    <row r="26" spans="1:4" ht="17" thickBot="1" x14ac:dyDescent="0.25">
      <c r="A26" s="29" t="s">
        <v>8</v>
      </c>
      <c r="B26" s="16"/>
      <c r="C26" s="38">
        <f>SUM(C10:C25)</f>
        <v>120100</v>
      </c>
      <c r="D26" s="21"/>
    </row>
    <row r="27" spans="1:4" x14ac:dyDescent="0.2">
      <c r="A27" s="22"/>
      <c r="B27" s="20"/>
      <c r="C27" s="23"/>
      <c r="D27" s="21"/>
    </row>
    <row r="28" spans="1:4" x14ac:dyDescent="0.2">
      <c r="A28" s="20"/>
      <c r="B28" s="20"/>
      <c r="C28" s="20"/>
      <c r="D28" s="21"/>
    </row>
    <row r="29" spans="1:4" x14ac:dyDescent="0.2">
      <c r="A29" s="19" t="s">
        <v>2</v>
      </c>
      <c r="B29" s="24"/>
      <c r="C29" s="25" t="s">
        <v>14</v>
      </c>
      <c r="D29" s="21"/>
    </row>
    <row r="30" spans="1:4" ht="17" thickBot="1" x14ac:dyDescent="0.25">
      <c r="A30" s="24"/>
      <c r="B30" s="14" t="s">
        <v>7</v>
      </c>
      <c r="C30" s="40">
        <f>C7</f>
        <v>53000</v>
      </c>
      <c r="D30" s="26"/>
    </row>
    <row r="31" spans="1:4" ht="17" thickBot="1" x14ac:dyDescent="0.25">
      <c r="A31" s="24"/>
      <c r="B31" s="30" t="s">
        <v>5</v>
      </c>
      <c r="C31" s="39">
        <f>C26</f>
        <v>120100</v>
      </c>
      <c r="D31" s="26"/>
    </row>
    <row r="32" spans="1:4" x14ac:dyDescent="0.2">
      <c r="D32" s="6"/>
    </row>
    <row r="33" spans="4:4" x14ac:dyDescent="0.2">
      <c r="D33" s="6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32"/>
  <sheetViews>
    <sheetView zoomScale="120" zoomScaleNormal="120" zoomScalePageLayoutView="120" workbookViewId="0">
      <selection activeCell="A2" sqref="A1:XFD1048576"/>
    </sheetView>
  </sheetViews>
  <sheetFormatPr baseColWidth="10" defaultRowHeight="16" x14ac:dyDescent="0.2"/>
  <cols>
    <col min="1" max="1" width="33" customWidth="1"/>
    <col min="2" max="2" width="32.5" customWidth="1"/>
    <col min="3" max="3" width="12.6640625" customWidth="1"/>
    <col min="4" max="4" width="46" customWidth="1"/>
    <col min="6" max="6" width="27.6640625" customWidth="1"/>
  </cols>
  <sheetData>
    <row r="1" spans="1:7" ht="21" x14ac:dyDescent="0.25">
      <c r="A1" s="1" t="s">
        <v>82</v>
      </c>
      <c r="B1" s="2"/>
      <c r="C1" s="2"/>
      <c r="D1" s="2"/>
    </row>
    <row r="2" spans="1:7" x14ac:dyDescent="0.2">
      <c r="A2" s="2"/>
      <c r="B2" s="2"/>
      <c r="C2" s="2"/>
      <c r="D2" s="5"/>
    </row>
    <row r="3" spans="1:7" ht="17" x14ac:dyDescent="0.2">
      <c r="A3" s="15" t="s">
        <v>4</v>
      </c>
      <c r="B3" s="16"/>
      <c r="C3" s="17" t="s">
        <v>22</v>
      </c>
      <c r="D3" s="18" t="s">
        <v>0</v>
      </c>
    </row>
    <row r="4" spans="1:7" x14ac:dyDescent="0.2">
      <c r="A4" s="12" t="s">
        <v>1</v>
      </c>
      <c r="B4" s="12"/>
      <c r="C4" s="31">
        <v>50</v>
      </c>
      <c r="D4" s="13"/>
    </row>
    <row r="5" spans="1:7" x14ac:dyDescent="0.2">
      <c r="A5" s="12" t="s">
        <v>21</v>
      </c>
      <c r="B5" s="12"/>
      <c r="C5" s="31">
        <v>1</v>
      </c>
      <c r="D5" s="13"/>
    </row>
    <row r="6" spans="1:7" x14ac:dyDescent="0.2">
      <c r="A6" s="15" t="s">
        <v>72</v>
      </c>
      <c r="B6" s="16"/>
      <c r="C6" s="15" t="s">
        <v>12</v>
      </c>
      <c r="D6" s="27"/>
    </row>
    <row r="7" spans="1:7" ht="34" x14ac:dyDescent="0.2">
      <c r="A7" s="12" t="s">
        <v>13</v>
      </c>
      <c r="B7" s="12" t="s">
        <v>10</v>
      </c>
      <c r="C7" s="31">
        <f>5000+20000+5000</f>
        <v>30000</v>
      </c>
      <c r="D7" s="13" t="s">
        <v>61</v>
      </c>
    </row>
    <row r="8" spans="1:7" x14ac:dyDescent="0.2">
      <c r="A8" s="2"/>
      <c r="B8" s="2"/>
      <c r="C8" s="2"/>
      <c r="D8" s="5"/>
    </row>
    <row r="9" spans="1:7" ht="17" x14ac:dyDescent="0.2">
      <c r="A9" s="15" t="s">
        <v>5</v>
      </c>
      <c r="B9" s="16"/>
      <c r="C9" s="15" t="s">
        <v>12</v>
      </c>
      <c r="D9" s="18" t="s">
        <v>0</v>
      </c>
      <c r="F9" s="3" t="s">
        <v>33</v>
      </c>
      <c r="G9" s="4"/>
    </row>
    <row r="10" spans="1:7" ht="17" x14ac:dyDescent="0.2">
      <c r="A10" s="20" t="s">
        <v>45</v>
      </c>
      <c r="B10" s="20"/>
      <c r="C10" s="32">
        <v>0</v>
      </c>
      <c r="D10" s="21" t="s">
        <v>75</v>
      </c>
      <c r="F10" s="3"/>
      <c r="G10" s="4"/>
    </row>
    <row r="11" spans="1:7" ht="17" x14ac:dyDescent="0.2">
      <c r="A11" s="20" t="s">
        <v>16</v>
      </c>
      <c r="B11" s="20" t="s">
        <v>17</v>
      </c>
      <c r="C11" s="33">
        <f>1000*8</f>
        <v>8000</v>
      </c>
      <c r="D11" s="21" t="s">
        <v>70</v>
      </c>
      <c r="F11" s="4" t="s">
        <v>55</v>
      </c>
      <c r="G11" s="4" t="s">
        <v>30</v>
      </c>
    </row>
    <row r="12" spans="1:7" x14ac:dyDescent="0.2">
      <c r="A12" s="20"/>
      <c r="B12" s="20"/>
      <c r="C12" s="33"/>
      <c r="D12" s="21"/>
      <c r="F12" s="7" t="s">
        <v>56</v>
      </c>
      <c r="G12" s="4" t="s">
        <v>63</v>
      </c>
    </row>
    <row r="13" spans="1:7" ht="17" x14ac:dyDescent="0.2">
      <c r="A13" s="20" t="s">
        <v>18</v>
      </c>
      <c r="B13" s="20" t="s">
        <v>29</v>
      </c>
      <c r="C13" s="33">
        <f>5000+3000</f>
        <v>8000</v>
      </c>
      <c r="D13" s="21" t="s">
        <v>46</v>
      </c>
      <c r="F13" s="4" t="s">
        <v>31</v>
      </c>
      <c r="G13" s="4" t="s">
        <v>68</v>
      </c>
    </row>
    <row r="14" spans="1:7" ht="17" x14ac:dyDescent="0.2">
      <c r="A14" s="20"/>
      <c r="B14" s="20" t="s">
        <v>42</v>
      </c>
      <c r="C14" s="33">
        <f>1000*4</f>
        <v>4000</v>
      </c>
      <c r="D14" s="21" t="s">
        <v>44</v>
      </c>
    </row>
    <row r="15" spans="1:7" ht="68" x14ac:dyDescent="0.2">
      <c r="A15" s="20"/>
      <c r="B15" s="20" t="s">
        <v>32</v>
      </c>
      <c r="C15" s="33">
        <f>1500*4</f>
        <v>6000</v>
      </c>
      <c r="D15" s="21" t="s">
        <v>47</v>
      </c>
      <c r="F15" s="35" t="s">
        <v>34</v>
      </c>
      <c r="G15" s="36"/>
    </row>
    <row r="16" spans="1:7" x14ac:dyDescent="0.2">
      <c r="A16" s="20"/>
      <c r="B16" s="20"/>
      <c r="C16" s="33"/>
      <c r="D16" s="21"/>
      <c r="F16" s="36" t="s">
        <v>35</v>
      </c>
      <c r="G16" s="36" t="s">
        <v>64</v>
      </c>
    </row>
    <row r="17" spans="1:4" ht="17" x14ac:dyDescent="0.2">
      <c r="A17" s="20" t="s">
        <v>24</v>
      </c>
      <c r="B17" s="20" t="s">
        <v>20</v>
      </c>
      <c r="C17" s="33">
        <f>150*50</f>
        <v>7500</v>
      </c>
      <c r="D17" s="21" t="s">
        <v>49</v>
      </c>
    </row>
    <row r="18" spans="1:4" ht="17" x14ac:dyDescent="0.2">
      <c r="A18" s="20"/>
      <c r="B18" s="20" t="s">
        <v>19</v>
      </c>
      <c r="C18" s="33">
        <f>(2*80+25)*50</f>
        <v>9250</v>
      </c>
      <c r="D18" s="21" t="s">
        <v>37</v>
      </c>
    </row>
    <row r="19" spans="1:4" x14ac:dyDescent="0.2">
      <c r="A19" s="20"/>
      <c r="B19" s="20"/>
      <c r="C19" s="33"/>
      <c r="D19" s="21"/>
    </row>
    <row r="20" spans="1:4" ht="17" x14ac:dyDescent="0.2">
      <c r="A20" s="20" t="s">
        <v>26</v>
      </c>
      <c r="B20" s="20" t="s">
        <v>28</v>
      </c>
      <c r="C20" s="33">
        <f>700*10</f>
        <v>7000</v>
      </c>
      <c r="D20" s="21" t="s">
        <v>76</v>
      </c>
    </row>
    <row r="21" spans="1:4" x14ac:dyDescent="0.2">
      <c r="A21" s="20"/>
      <c r="B21" s="20"/>
      <c r="C21" s="33"/>
      <c r="D21" s="21"/>
    </row>
    <row r="22" spans="1:4" ht="17" x14ac:dyDescent="0.2">
      <c r="A22" s="20" t="s">
        <v>9</v>
      </c>
      <c r="B22" s="20" t="s">
        <v>10</v>
      </c>
      <c r="C22" s="33">
        <v>500</v>
      </c>
      <c r="D22" s="21" t="s">
        <v>77</v>
      </c>
    </row>
    <row r="23" spans="1:4" ht="17" x14ac:dyDescent="0.2">
      <c r="A23" s="20"/>
      <c r="B23" s="20"/>
      <c r="C23" s="33">
        <v>7000</v>
      </c>
      <c r="D23" s="21" t="s">
        <v>57</v>
      </c>
    </row>
    <row r="24" spans="1:4" x14ac:dyDescent="0.2">
      <c r="A24" s="20"/>
      <c r="B24" s="20"/>
      <c r="C24" s="20"/>
      <c r="D24" s="21"/>
    </row>
    <row r="25" spans="1:4" ht="17" thickBot="1" x14ac:dyDescent="0.25">
      <c r="A25" s="29" t="s">
        <v>8</v>
      </c>
      <c r="B25" s="16"/>
      <c r="C25" s="38">
        <f>SUM(C10:C24)</f>
        <v>57250</v>
      </c>
      <c r="D25" s="21"/>
    </row>
    <row r="26" spans="1:4" x14ac:dyDescent="0.2">
      <c r="A26" s="22"/>
      <c r="B26" s="20"/>
      <c r="C26" s="23"/>
      <c r="D26" s="21"/>
    </row>
    <row r="27" spans="1:4" x14ac:dyDescent="0.2">
      <c r="A27" s="20"/>
      <c r="B27" s="20"/>
      <c r="C27" s="20"/>
      <c r="D27" s="21"/>
    </row>
    <row r="28" spans="1:4" x14ac:dyDescent="0.2">
      <c r="A28" s="19" t="s">
        <v>2</v>
      </c>
      <c r="B28" s="24"/>
      <c r="C28" s="25" t="s">
        <v>14</v>
      </c>
      <c r="D28" s="21"/>
    </row>
    <row r="29" spans="1:4" ht="17" thickBot="1" x14ac:dyDescent="0.25">
      <c r="A29" s="24"/>
      <c r="B29" s="14" t="s">
        <v>7</v>
      </c>
      <c r="C29" s="40">
        <f>C7</f>
        <v>30000</v>
      </c>
      <c r="D29" s="26"/>
    </row>
    <row r="30" spans="1:4" ht="17" thickBot="1" x14ac:dyDescent="0.25">
      <c r="A30" s="24"/>
      <c r="B30" s="30" t="s">
        <v>5</v>
      </c>
      <c r="C30" s="39">
        <f>C25</f>
        <v>57250</v>
      </c>
      <c r="D30" s="26"/>
    </row>
    <row r="31" spans="1:4" x14ac:dyDescent="0.2">
      <c r="D31" s="6"/>
    </row>
    <row r="32" spans="1:4" x14ac:dyDescent="0.2">
      <c r="D32" s="6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9D77C5-D13C-6546-AAEC-2EE2DC484BEE}">
  <dimension ref="A1"/>
  <sheetViews>
    <sheetView tabSelected="1" workbookViewId="0"/>
  </sheetViews>
  <sheetFormatPr baseColWidth="10" defaultRowHeight="16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Kalkylblad</vt:lpstr>
      </vt:variant>
      <vt:variant>
        <vt:i4>6</vt:i4>
      </vt:variant>
    </vt:vector>
  </HeadingPairs>
  <TitlesOfParts>
    <vt:vector size="6" baseType="lpstr">
      <vt:lpstr>Instructions</vt:lpstr>
      <vt:lpstr>Draft budget - fill out</vt:lpstr>
      <vt:lpstr>Budget exampe large</vt:lpstr>
      <vt:lpstr>Budget example medium</vt:lpstr>
      <vt:lpstr>Budget example small</vt:lpstr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Office-användare</dc:creator>
  <cp:lastModifiedBy>Erika Erkstam</cp:lastModifiedBy>
  <dcterms:created xsi:type="dcterms:W3CDTF">2017-02-22T14:39:19Z</dcterms:created>
  <dcterms:modified xsi:type="dcterms:W3CDTF">2023-05-15T13:23:28Z</dcterms:modified>
</cp:coreProperties>
</file>